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oje dokumenty kopia\2025\ZAPYTANIE OFERTOWE\Oznakowanie poziome\"/>
    </mc:Choice>
  </mc:AlternateContent>
  <xr:revisionPtr revIDLastSave="0" documentId="13_ncr:1_{F660418F-D59F-4C79-89DE-605469D5F9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Z39" i="1" l="1"/>
  <c r="Z4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9" i="1"/>
  <c r="Z8" i="1"/>
  <c r="Z7" i="1"/>
  <c r="Z6" i="1"/>
  <c r="Z5" i="1"/>
  <c r="Z3" i="1"/>
  <c r="C39" i="1"/>
  <c r="C40" i="1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U39" i="1"/>
  <c r="U40" i="1" s="1"/>
  <c r="V39" i="1"/>
  <c r="V40" i="1" s="1"/>
  <c r="W39" i="1"/>
  <c r="W40" i="1" s="1"/>
  <c r="X39" i="1"/>
  <c r="X40" i="1" s="1"/>
  <c r="Y39" i="1"/>
  <c r="Y40" i="1" s="1"/>
  <c r="T40" i="1"/>
</calcChain>
</file>

<file path=xl/sharedStrings.xml><?xml version="1.0" encoding="utf-8"?>
<sst xmlns="http://schemas.openxmlformats.org/spreadsheetml/2006/main" count="87" uniqueCount="67">
  <si>
    <t>L.p.</t>
  </si>
  <si>
    <t>P-4</t>
  </si>
  <si>
    <t>P-6</t>
  </si>
  <si>
    <t>P-10</t>
  </si>
  <si>
    <t>P-12</t>
  </si>
  <si>
    <t>P-14</t>
  </si>
  <si>
    <t>P-13</t>
  </si>
  <si>
    <t>P-18</t>
  </si>
  <si>
    <t>P-19</t>
  </si>
  <si>
    <t>m.Borawskie</t>
  </si>
  <si>
    <t>m. Lenarty</t>
  </si>
  <si>
    <t>m. Plewki</t>
  </si>
  <si>
    <t>m. Połom</t>
  </si>
  <si>
    <t>m. Sokółki</t>
  </si>
  <si>
    <t>m. Stożne</t>
  </si>
  <si>
    <t>m. Świętajno</t>
  </si>
  <si>
    <t>Broniewskiego</t>
  </si>
  <si>
    <t>Batorego</t>
  </si>
  <si>
    <t>Parkowa</t>
  </si>
  <si>
    <t>m2</t>
  </si>
  <si>
    <t>Suma</t>
  </si>
  <si>
    <t>P-1e</t>
  </si>
  <si>
    <t>Razem</t>
  </si>
  <si>
    <t>Ulica/ miejsc.</t>
  </si>
  <si>
    <t>P-25</t>
  </si>
  <si>
    <t>m. Kukowo</t>
  </si>
  <si>
    <t>Ełcka</t>
  </si>
  <si>
    <t>P-3a/b</t>
  </si>
  <si>
    <t>m. Kijewo</t>
  </si>
  <si>
    <t>Orzeszkowej</t>
  </si>
  <si>
    <t>m. Cimoszki</t>
  </si>
  <si>
    <t>P-8a</t>
  </si>
  <si>
    <t>P-8f</t>
  </si>
  <si>
    <t>m. Rosochackie</t>
  </si>
  <si>
    <t>m. Zajdy</t>
  </si>
  <si>
    <t>Gołdapska + W. Polskiego (w tym skrzyż. z ul. Wiejska, Moniuszki, Ludowa)</t>
  </si>
  <si>
    <t>m. Dunajek</t>
  </si>
  <si>
    <t>m. Szeszki (gm. Wieliczki)</t>
  </si>
  <si>
    <t>P-17</t>
  </si>
  <si>
    <t>P-21a</t>
  </si>
  <si>
    <t>P-7b</t>
  </si>
  <si>
    <t>P-8g</t>
  </si>
  <si>
    <t>m. Judziki</t>
  </si>
  <si>
    <t>Starostwo</t>
  </si>
  <si>
    <t>P-11</t>
  </si>
  <si>
    <t>m.Jaśki</t>
  </si>
  <si>
    <t>m.Olszewo</t>
  </si>
  <si>
    <t>m. Kukówko</t>
  </si>
  <si>
    <t>m. Golubie Wężewskie</t>
  </si>
  <si>
    <t xml:space="preserve">Szpital </t>
  </si>
  <si>
    <t>P-1b</t>
  </si>
  <si>
    <t>P-2a</t>
  </si>
  <si>
    <t>Wiśniowa i Łąkowa</t>
  </si>
  <si>
    <t>Kolejowa</t>
  </si>
  <si>
    <t>P-20</t>
  </si>
  <si>
    <t>Armii Krajowej</t>
  </si>
  <si>
    <t>P-8b/d</t>
  </si>
  <si>
    <t>m. Sulejki (dr. pow. Nr 1820N)</t>
  </si>
  <si>
    <t>m. Sulejki (dr. pow. Nr 1822N)</t>
  </si>
  <si>
    <t>35</t>
  </si>
  <si>
    <t>36</t>
  </si>
  <si>
    <t>m.Cichy</t>
  </si>
  <si>
    <t xml:space="preserve">Środkowa </t>
  </si>
  <si>
    <t>Cicha</t>
  </si>
  <si>
    <t xml:space="preserve">Zielona </t>
  </si>
  <si>
    <t>37</t>
  </si>
  <si>
    <t>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</si>
</sst>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2" fontId="3" fillId="0" borderId="0" xfId="1" applyNumberFormat="1" applyFont="1"/>
    <xf numFmtId="0" fontId="4" fillId="0" borderId="0" xfId="0" applyFont="1"/>
    <xf numFmtId="2" fontId="5" fillId="0" borderId="0" xfId="0" applyNumberFormat="1" applyFont="1"/>
    <xf numFmtId="1" fontId="5" fillId="0" borderId="0" xfId="0" applyNumberFormat="1" applyFont="1"/>
    <xf numFmtId="1" fontId="2" fillId="0" borderId="0" xfId="0" applyNumberFormat="1" applyFont="1"/>
    <xf numFmtId="2" fontId="6" fillId="0" borderId="0" xfId="0" applyNumberFormat="1" applyFont="1"/>
    <xf numFmtId="2" fontId="5" fillId="2" borderId="0" xfId="0" applyNumberFormat="1" applyFont="1" applyFill="1"/>
    <xf numFmtId="2" fontId="7" fillId="0" borderId="0" xfId="0" applyNumberFormat="1" applyFont="1"/>
    <xf numFmtId="49" fontId="5" fillId="0" borderId="0" xfId="0" applyNumberFormat="1" applyFont="1" applyAlignment="1">
      <alignment horizontal="right"/>
    </xf>
    <xf numFmtId="2" fontId="9" fillId="0" borderId="0" xfId="0" applyNumberFormat="1" applyFont="1"/>
  </cellXfs>
  <cellStyles count="2">
    <cellStyle name="Dziesiętny" xfId="1" builtinId="3"/>
    <cellStyle name="Normalny" xfId="0" builtinId="0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Z39" totalsRowCount="1" headerRowDxfId="54" dataDxfId="53" totalsRowDxfId="52" headerRowCellStyle="Normalny" dataCellStyle="Normalny" totalsRowCellStyle="Normalny">
  <autoFilter ref="A1:Z38" xr:uid="{00000000-0009-0000-0100-000003000000}"/>
  <sortState xmlns:xlrd2="http://schemas.microsoft.com/office/spreadsheetml/2017/richdata2" ref="A2:AA35">
    <sortCondition descending="1" ref="S1:S34"/>
  </sortState>
  <tableColumns count="26">
    <tableColumn id="1" xr3:uid="{00000000-0010-0000-0000-000001000000}" name="L.p." totalsRowLabel="Suma" dataDxfId="51" totalsRowDxfId="25" dataCellStyle="Normalny"/>
    <tableColumn id="2" xr3:uid="{00000000-0010-0000-0000-000002000000}" name="Ulica/ miejsc." totalsRowLabel="Suma" dataDxfId="50" totalsRowDxfId="24" dataCellStyle="Normalny"/>
    <tableColumn id="8" xr3:uid="{08092D88-1E82-4837-851A-EDEABF09D393}" name="P-1b" totalsRowFunction="custom" dataDxfId="49" totalsRowDxfId="23">
      <totalsRowFormula>SUBTOTAL(109,C3:C38)</totalsRowFormula>
    </tableColumn>
    <tableColumn id="23" xr3:uid="{00000000-0010-0000-0000-000017000000}" name="P-1e" totalsRowFunction="custom" dataDxfId="48" totalsRowDxfId="22" dataCellStyle="Normalny">
      <totalsRowFormula>SUBTOTAL(109,D3:D38)</totalsRowFormula>
    </tableColumn>
    <tableColumn id="17" xr3:uid="{70E9C521-852B-4D0D-AD8C-FEEB9DD1DED2}" name="P-2a" totalsRowFunction="custom" dataDxfId="47" totalsRowDxfId="21">
      <totalsRowFormula>SUBTOTAL(109,E3:E38)</totalsRowFormula>
    </tableColumn>
    <tableColumn id="5" xr3:uid="{00000000-0010-0000-0000-000005000000}" name="P-3a/b" totalsRowFunction="custom" dataDxfId="46" totalsRowDxfId="20" dataCellStyle="Normalny">
      <totalsRowFormula>SUBTOTAL(109,F3:F38)</totalsRowFormula>
    </tableColumn>
    <tableColumn id="6" xr3:uid="{00000000-0010-0000-0000-000006000000}" name="P-4" totalsRowFunction="custom" dataDxfId="45" totalsRowDxfId="19" dataCellStyle="Normalny">
      <totalsRowFormula>SUBTOTAL(109,G3:G38)</totalsRowFormula>
    </tableColumn>
    <tableColumn id="7" xr3:uid="{00000000-0010-0000-0000-000007000000}" name="P-6" totalsRowFunction="custom" dataDxfId="44" totalsRowDxfId="18" dataCellStyle="Normalny">
      <totalsRowFormula>SUBTOTAL(109,H3:H38)</totalsRowFormula>
    </tableColumn>
    <tableColumn id="9" xr3:uid="{00000000-0010-0000-0000-000009000000}" name="P-7b" totalsRowFunction="custom" dataDxfId="43" totalsRowDxfId="17">
      <totalsRowFormula>SUBTOTAL(109,I3:I38)</totalsRowFormula>
    </tableColumn>
    <tableColumn id="27" xr3:uid="{00000000-0010-0000-0000-00001B000000}" name="P-8a" totalsRowFunction="custom" dataDxfId="42" totalsRowDxfId="16">
      <totalsRowFormula>SUBTOTAL(109,J3:J38)</totalsRowFormula>
    </tableColumn>
    <tableColumn id="12" xr3:uid="{00000000-0010-0000-0000-00000C000000}" name="P-8b/d" totalsRowFunction="custom" dataDxfId="41" totalsRowDxfId="15">
      <totalsRowFormula>SUBTOTAL(109,K3:K38)</totalsRowFormula>
    </tableColumn>
    <tableColumn id="10" xr3:uid="{00000000-0010-0000-0000-00000A000000}" name="P-8g" totalsRowFunction="custom" dataDxfId="40" totalsRowDxfId="14" dataCellStyle="Normalny">
      <totalsRowFormula>SUBTOTAL(109,L3:L38)</totalsRowFormula>
    </tableColumn>
    <tableColumn id="11" xr3:uid="{00000000-0010-0000-0000-00000B000000}" name="P-8f" totalsRowFunction="custom" dataDxfId="39" totalsRowDxfId="13" dataCellStyle="Normalny">
      <totalsRowFormula>SUBTOTAL(109,M3:M38)</totalsRowFormula>
    </tableColumn>
    <tableColumn id="13" xr3:uid="{00000000-0010-0000-0000-00000D000000}" name="P-10" totalsRowFunction="custom" dataDxfId="38" totalsRowDxfId="12" dataCellStyle="Normalny">
      <totalsRowFormula>SUBTOTAL(109,N3:N38)</totalsRowFormula>
    </tableColumn>
    <tableColumn id="4" xr3:uid="{2C93DD01-A2B4-4D3B-8E8D-A30ABC534C22}" name="P-11" totalsRowFunction="custom" dataDxfId="37" totalsRowDxfId="11">
      <totalsRowFormula>SUBTOTAL(109,O3:O38)</totalsRowFormula>
    </tableColumn>
    <tableColumn id="14" xr3:uid="{00000000-0010-0000-0000-00000E000000}" name="P-12" totalsRowFunction="custom" dataDxfId="36" totalsRowDxfId="10" dataCellStyle="Normalny">
      <totalsRowFormula>SUBTOTAL(109,P3:P38)</totalsRowFormula>
    </tableColumn>
    <tableColumn id="15" xr3:uid="{00000000-0010-0000-0000-00000F000000}" name="P-13" totalsRowFunction="custom" dataDxfId="35" totalsRowDxfId="9" dataCellStyle="Normalny">
      <totalsRowFormula>SUBTOTAL(109,Q3:Q38)</totalsRowFormula>
    </tableColumn>
    <tableColumn id="16" xr3:uid="{00000000-0010-0000-0000-000010000000}" name="P-14" totalsRowFunction="custom" dataDxfId="34" totalsRowDxfId="8" dataCellStyle="Normalny">
      <totalsRowFormula>SUBTOTAL(109,R3:R38)</totalsRowFormula>
    </tableColumn>
    <tableColumn id="3" xr3:uid="{00000000-0010-0000-0000-000003000000}" name="P-17" totalsRowFunction="custom" dataDxfId="33" totalsRowDxfId="7">
      <totalsRowFormula>SUBTOTAL(109,S3:S38)</totalsRowFormula>
    </tableColumn>
    <tableColumn id="18" xr3:uid="{00000000-0010-0000-0000-000012000000}" name="P-18" totalsRowFunction="custom" dataDxfId="32" totalsRowDxfId="6" dataCellStyle="Normalny">
      <totalsRowFormula>SUM(T38,T37,T33,T31,T26,T25)</totalsRowFormula>
    </tableColumn>
    <tableColumn id="19" xr3:uid="{00000000-0010-0000-0000-000013000000}" name="P-19" totalsRowFunction="custom" dataDxfId="31" totalsRowDxfId="5" dataCellStyle="Normalny">
      <totalsRowFormula>SUBTOTAL(109,U3:U38)</totalsRowFormula>
    </tableColumn>
    <tableColumn id="20" xr3:uid="{6C4BB9DC-A139-499E-9204-235F3158FAC4}" name="P-20" totalsRowFunction="custom" dataDxfId="30" totalsRowDxfId="4">
      <totalsRowFormula>SUBTOTAL(109,V3:V38)</totalsRowFormula>
    </tableColumn>
    <tableColumn id="21" xr3:uid="{00000000-0010-0000-0000-000015000000}" name="P-21a" totalsRowFunction="custom" dataDxfId="29" totalsRowDxfId="3" dataCellStyle="Normalny">
      <totalsRowFormula>SUBTOTAL(109,W3:W38)</totalsRowFormula>
    </tableColumn>
    <tableColumn id="25" xr3:uid="{00000000-0010-0000-0000-000019000000}" name="P-25" totalsRowFunction="custom" dataDxfId="28" totalsRowDxfId="2">
      <totalsRowFormula>SUBTOTAL(109,X3:X38)</totalsRowFormula>
    </tableColumn>
    <tableColumn id="22" xr3:uid="{00000000-0010-0000-0000-000016000000}" name="Pole" totalsRowFunction="custom" dataDxfId="27" totalsRowDxfId="1">
      <totalsRowFormula>SUBTOTAL(109,Y3:Y38)</totalsRowFormula>
    </tableColumn>
    <tableColumn id="24" xr3:uid="{00000000-0010-0000-0000-000018000000}" name="Razem" totalsRowFunction="sum" dataDxfId="26" totalsRowDxfId="0" dataCellStyle="Normalny">
      <calculatedColumnFormula>SUM(#REF!)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G43"/>
  <sheetViews>
    <sheetView tabSelected="1" showWhiteSpace="0" topLeftCell="A4" zoomScaleNormal="100" zoomScalePageLayoutView="82" workbookViewId="0">
      <selection activeCell="Z39" sqref="Z39"/>
    </sheetView>
  </sheetViews>
  <sheetFormatPr defaultRowHeight="14.25"/>
  <cols>
    <col min="1" max="1" width="5.625" customWidth="1"/>
    <col min="2" max="2" width="54.5" customWidth="1"/>
    <col min="3" max="9" width="6.625" customWidth="1"/>
    <col min="10" max="10" width="7.75" customWidth="1"/>
    <col min="11" max="11" width="6.25" customWidth="1"/>
    <col min="12" max="12" width="7.75" customWidth="1"/>
    <col min="13" max="13" width="6.625" customWidth="1"/>
    <col min="14" max="14" width="8.125" customWidth="1"/>
    <col min="15" max="15" width="7.75" customWidth="1"/>
    <col min="16" max="19" width="6.625" customWidth="1"/>
    <col min="20" max="20" width="7.375" customWidth="1"/>
    <col min="21" max="23" width="6.625" customWidth="1"/>
    <col min="24" max="24" width="7.125" customWidth="1"/>
    <col min="25" max="25" width="10.25" customWidth="1"/>
    <col min="26" max="26" width="7.75" customWidth="1"/>
    <col min="27" max="27" width="10.375" customWidth="1"/>
  </cols>
  <sheetData>
    <row r="1" spans="1:26">
      <c r="A1" s="3" t="s">
        <v>0</v>
      </c>
      <c r="B1" s="3" t="s">
        <v>23</v>
      </c>
      <c r="C1" s="3" t="s">
        <v>50</v>
      </c>
      <c r="D1" s="3" t="s">
        <v>21</v>
      </c>
      <c r="E1" s="3" t="s">
        <v>51</v>
      </c>
      <c r="F1" s="3" t="s">
        <v>27</v>
      </c>
      <c r="G1" s="3" t="s">
        <v>1</v>
      </c>
      <c r="H1" s="3" t="s">
        <v>2</v>
      </c>
      <c r="I1" s="3" t="s">
        <v>40</v>
      </c>
      <c r="J1" s="3" t="s">
        <v>31</v>
      </c>
      <c r="K1" s="3" t="s">
        <v>56</v>
      </c>
      <c r="L1" s="3" t="s">
        <v>41</v>
      </c>
      <c r="M1" s="3" t="s">
        <v>32</v>
      </c>
      <c r="N1" s="3" t="s">
        <v>3</v>
      </c>
      <c r="O1" s="3" t="s">
        <v>44</v>
      </c>
      <c r="P1" s="3" t="s">
        <v>4</v>
      </c>
      <c r="Q1" s="3" t="s">
        <v>6</v>
      </c>
      <c r="R1" s="3" t="s">
        <v>5</v>
      </c>
      <c r="S1" s="3" t="s">
        <v>38</v>
      </c>
      <c r="T1" s="3" t="s">
        <v>7</v>
      </c>
      <c r="U1" s="3" t="s">
        <v>8</v>
      </c>
      <c r="V1" s="3" t="s">
        <v>54</v>
      </c>
      <c r="W1" s="3" t="s">
        <v>39</v>
      </c>
      <c r="X1" s="3" t="s">
        <v>24</v>
      </c>
      <c r="Y1" s="3" t="s">
        <v>66</v>
      </c>
      <c r="Z1" s="3" t="s">
        <v>22</v>
      </c>
    </row>
    <row r="2" spans="1:26">
      <c r="A2" s="8"/>
      <c r="B2" s="8"/>
      <c r="C2" s="8"/>
      <c r="D2" s="8" t="s">
        <v>19</v>
      </c>
      <c r="E2" s="8"/>
      <c r="F2" s="8" t="s">
        <v>19</v>
      </c>
      <c r="G2" s="8" t="s">
        <v>19</v>
      </c>
      <c r="H2" s="8" t="s">
        <v>19</v>
      </c>
      <c r="I2" s="8" t="s">
        <v>19</v>
      </c>
      <c r="J2" s="8" t="s">
        <v>19</v>
      </c>
      <c r="K2" s="8" t="s">
        <v>19</v>
      </c>
      <c r="L2" s="8" t="s">
        <v>19</v>
      </c>
      <c r="M2" s="8" t="s">
        <v>19</v>
      </c>
      <c r="N2" s="8" t="s">
        <v>19</v>
      </c>
      <c r="O2" s="8" t="s">
        <v>19</v>
      </c>
      <c r="P2" s="8" t="s">
        <v>19</v>
      </c>
      <c r="Q2" s="8" t="s">
        <v>19</v>
      </c>
      <c r="R2" s="8" t="s">
        <v>19</v>
      </c>
      <c r="S2" s="8" t="s">
        <v>19</v>
      </c>
      <c r="T2" s="8" t="s">
        <v>19</v>
      </c>
      <c r="U2" s="8" t="s">
        <v>19</v>
      </c>
      <c r="V2" s="8"/>
      <c r="W2" s="8" t="s">
        <v>19</v>
      </c>
      <c r="X2" s="8" t="s">
        <v>19</v>
      </c>
      <c r="Y2" s="8" t="s">
        <v>19</v>
      </c>
      <c r="Z2" s="8"/>
    </row>
    <row r="3" spans="1:26">
      <c r="A3" s="9">
        <v>1</v>
      </c>
      <c r="B3" s="8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>
        <v>22</v>
      </c>
      <c r="O3" s="8"/>
      <c r="P3" s="8"/>
      <c r="Q3" s="8"/>
      <c r="R3" s="8"/>
      <c r="S3" s="8"/>
      <c r="T3" s="12"/>
      <c r="U3" s="8"/>
      <c r="V3" s="8"/>
      <c r="W3" s="8"/>
      <c r="X3" s="8"/>
      <c r="Y3" s="8"/>
      <c r="Z3" s="8">
        <f>SUM(Tabela3[[#This Row],[P-1e]:[Pole]])</f>
        <v>22</v>
      </c>
    </row>
    <row r="4" spans="1:26" s="7" customFormat="1">
      <c r="A4" s="9">
        <v>2</v>
      </c>
      <c r="B4" s="8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>
        <v>3.5</v>
      </c>
      <c r="Q4" s="8"/>
      <c r="R4" s="8"/>
      <c r="S4" s="8"/>
      <c r="T4" s="8"/>
      <c r="U4" s="8"/>
      <c r="V4" s="8"/>
      <c r="W4" s="8"/>
      <c r="X4" s="8"/>
      <c r="Y4" s="8"/>
      <c r="Z4" s="8">
        <f>SUM(Tabela3[[#This Row],[P-1e]:[Pole]])</f>
        <v>3.5</v>
      </c>
    </row>
    <row r="5" spans="1:26">
      <c r="A5" s="9">
        <v>4</v>
      </c>
      <c r="B5" s="8" t="s">
        <v>30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v>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f>SUM(Tabela3[[#This Row],[P-1b]:[Pole]])</f>
        <v>8</v>
      </c>
    </row>
    <row r="6" spans="1:26">
      <c r="A6" s="9">
        <v>5</v>
      </c>
      <c r="B6" s="8" t="s">
        <v>36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>
        <v>12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f>SUM(Tabela3[[#This Row],[P-1b]:[Pole]])</f>
        <v>12</v>
      </c>
    </row>
    <row r="7" spans="1:26">
      <c r="A7" s="9">
        <v>6</v>
      </c>
      <c r="B7" s="8" t="s">
        <v>42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>
        <v>10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>
        <f>SUM(Tabela3[[#This Row],[P-1b]:[Pole]])</f>
        <v>10</v>
      </c>
    </row>
    <row r="8" spans="1:26" ht="12.6" customHeight="1">
      <c r="A8" s="9">
        <v>7</v>
      </c>
      <c r="B8" s="8" t="s">
        <v>10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>
        <v>10</v>
      </c>
      <c r="O8" s="8"/>
      <c r="P8" s="8"/>
      <c r="Q8" s="8"/>
      <c r="R8" s="8"/>
      <c r="S8" s="8"/>
      <c r="T8" s="12"/>
      <c r="U8" s="8"/>
      <c r="V8" s="8"/>
      <c r="W8" s="8"/>
      <c r="X8" s="8"/>
      <c r="Y8" s="8"/>
      <c r="Z8" s="8">
        <f>SUM(Tabela3[[#This Row],[P-1b]:[Pole]])</f>
        <v>10</v>
      </c>
    </row>
    <row r="9" spans="1:26" ht="12.6" customHeight="1">
      <c r="A9" s="9">
        <v>8</v>
      </c>
      <c r="B9" s="8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>
        <v>10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>
        <f>SUM(Tabela3[[#This Row],[P-1b]:[Pole]])</f>
        <v>10</v>
      </c>
    </row>
    <row r="10" spans="1:26" ht="13.15" customHeight="1">
      <c r="A10" s="9">
        <v>9</v>
      </c>
      <c r="B10" s="8" t="s">
        <v>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v>24</v>
      </c>
      <c r="O10" s="8"/>
      <c r="P10" s="8"/>
      <c r="Q10" s="8"/>
      <c r="R10" s="8"/>
      <c r="S10" s="8"/>
      <c r="T10" s="12"/>
      <c r="U10" s="8"/>
      <c r="V10" s="8"/>
      <c r="W10" s="8"/>
      <c r="X10" s="8"/>
      <c r="Y10" s="8"/>
      <c r="Z10" s="8">
        <f>SUM(Tabela3[[#This Row],[P-1b]:[Pole]])</f>
        <v>24</v>
      </c>
    </row>
    <row r="11" spans="1:26" ht="13.15" customHeight="1">
      <c r="A11" s="9">
        <v>10</v>
      </c>
      <c r="B11" s="8" t="s">
        <v>33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v>12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>
        <f>SUM(Tabela3[[#This Row],[P-1b]:[Pole]])</f>
        <v>12</v>
      </c>
    </row>
    <row r="12" spans="1:26" ht="12.6" customHeight="1">
      <c r="A12" s="9">
        <v>11</v>
      </c>
      <c r="B12" s="8" t="s">
        <v>13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v>24</v>
      </c>
      <c r="O12" s="8"/>
      <c r="P12" s="8"/>
      <c r="Q12" s="8"/>
      <c r="R12" s="8"/>
      <c r="S12" s="8"/>
      <c r="T12" s="12"/>
      <c r="U12" s="8"/>
      <c r="V12" s="8"/>
      <c r="W12" s="8"/>
      <c r="X12" s="8"/>
      <c r="Y12" s="8"/>
      <c r="Z12" s="8">
        <f>SUM(Tabela3[[#This Row],[P-1b]:[Pole]])</f>
        <v>24</v>
      </c>
    </row>
    <row r="13" spans="1:26" ht="13.15" customHeight="1">
      <c r="A13" s="9">
        <v>12</v>
      </c>
      <c r="B13" s="8" t="s">
        <v>14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v>12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>
        <f>SUM(Tabela3[[#This Row],[P-1b]:[Pole]])</f>
        <v>12</v>
      </c>
    </row>
    <row r="14" spans="1:26" ht="15" customHeight="1">
      <c r="A14" s="14">
        <v>13</v>
      </c>
      <c r="B14" s="8" t="s">
        <v>57</v>
      </c>
      <c r="C14" s="8"/>
      <c r="D14" s="8"/>
      <c r="E14" s="8"/>
      <c r="F14" s="8"/>
      <c r="G14" s="8">
        <v>7.2</v>
      </c>
      <c r="H14" s="8"/>
      <c r="I14" s="8"/>
      <c r="J14" s="8"/>
      <c r="K14" s="8"/>
      <c r="L14" s="8"/>
      <c r="M14" s="8"/>
      <c r="N14" s="8">
        <v>11</v>
      </c>
      <c r="O14" s="8"/>
      <c r="P14" s="8"/>
      <c r="Q14" s="8">
        <v>2.62</v>
      </c>
      <c r="R14" s="8"/>
      <c r="S14" s="8"/>
      <c r="T14" s="12"/>
      <c r="U14" s="8"/>
      <c r="V14" s="8"/>
      <c r="W14" s="8"/>
      <c r="X14" s="8"/>
      <c r="Y14" s="8"/>
      <c r="Z14" s="8">
        <f>SUM(Tabela3[[#This Row],[P-1b]:[Pole]])</f>
        <v>20.82</v>
      </c>
    </row>
    <row r="15" spans="1:26" ht="13.15" customHeight="1">
      <c r="A15" s="14">
        <v>14</v>
      </c>
      <c r="B15" s="8" t="s">
        <v>58</v>
      </c>
      <c r="C15" s="8"/>
      <c r="D15" s="8"/>
      <c r="E15" s="8"/>
      <c r="F15" s="8"/>
      <c r="G15" s="8">
        <v>2.4</v>
      </c>
      <c r="H15" s="8"/>
      <c r="I15" s="8"/>
      <c r="J15" s="8"/>
      <c r="K15" s="8"/>
      <c r="L15" s="8"/>
      <c r="M15" s="8"/>
      <c r="N15" s="8"/>
      <c r="O15" s="8"/>
      <c r="P15" s="8">
        <v>4.5</v>
      </c>
      <c r="Q15" s="8"/>
      <c r="R15" s="8"/>
      <c r="S15" s="8"/>
      <c r="T15" s="12"/>
      <c r="U15" s="8"/>
      <c r="V15" s="8"/>
      <c r="W15" s="8"/>
      <c r="X15" s="8"/>
      <c r="Y15" s="8"/>
      <c r="Z15" s="8">
        <f>SUM(Tabela3[[#This Row],[P-1b]:[Pole]])</f>
        <v>6.9</v>
      </c>
    </row>
    <row r="16" spans="1:26">
      <c r="A16" s="9">
        <v>15</v>
      </c>
      <c r="B16" s="11" t="s">
        <v>37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v>30</v>
      </c>
      <c r="O16" s="11"/>
      <c r="P16" s="11"/>
      <c r="Q16" s="11"/>
      <c r="R16" s="11"/>
      <c r="S16" s="8"/>
      <c r="T16" s="8"/>
      <c r="U16" s="11"/>
      <c r="V16" s="11"/>
      <c r="W16" s="11"/>
      <c r="X16" s="11"/>
      <c r="Y16" s="11"/>
      <c r="Z16" s="8">
        <f>SUM(Tabela3[[#This Row],[P-1b]:[Pole]])</f>
        <v>30</v>
      </c>
    </row>
    <row r="17" spans="1:33">
      <c r="A17" s="9">
        <v>16</v>
      </c>
      <c r="B17" s="8" t="s">
        <v>15</v>
      </c>
      <c r="C17" s="8"/>
      <c r="D17" s="8">
        <v>2.16</v>
      </c>
      <c r="E17" s="8"/>
      <c r="F17" s="8"/>
      <c r="G17" s="8">
        <v>8.8800000000000008</v>
      </c>
      <c r="H17" s="8">
        <v>5.28</v>
      </c>
      <c r="I17" s="8"/>
      <c r="J17" s="8"/>
      <c r="K17" s="8"/>
      <c r="L17" s="8"/>
      <c r="M17" s="8"/>
      <c r="N17" s="8">
        <v>80</v>
      </c>
      <c r="O17" s="8"/>
      <c r="P17" s="8"/>
      <c r="Q17" s="8"/>
      <c r="R17" s="8">
        <v>1.31</v>
      </c>
      <c r="S17" s="8"/>
      <c r="T17" s="8"/>
      <c r="U17" s="8"/>
      <c r="V17" s="8"/>
      <c r="W17" s="8"/>
      <c r="X17" s="8">
        <v>3.22</v>
      </c>
      <c r="Y17" s="8"/>
      <c r="Z17" s="8">
        <f>SUM(Tabela3[[#This Row],[P-1b]:[Pole]])</f>
        <v>100.85</v>
      </c>
    </row>
    <row r="18" spans="1:33">
      <c r="A18" s="9">
        <v>17</v>
      </c>
      <c r="B18" s="8" t="s">
        <v>47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12</v>
      </c>
      <c r="O18" s="8"/>
      <c r="P18" s="8"/>
      <c r="Q18" s="8"/>
      <c r="R18" s="8"/>
      <c r="S18" s="8"/>
      <c r="T18" s="12"/>
      <c r="U18" s="8"/>
      <c r="V18" s="8"/>
      <c r="W18" s="8"/>
      <c r="X18" s="8"/>
      <c r="Y18" s="8"/>
      <c r="Z18" s="8">
        <f>SUM(Tabela3[[#This Row],[P-1b]:[Pole]])</f>
        <v>12</v>
      </c>
    </row>
    <row r="19" spans="1:33">
      <c r="A19" s="9">
        <v>18</v>
      </c>
      <c r="B19" s="8" t="s">
        <v>25</v>
      </c>
      <c r="C19" s="8"/>
      <c r="D19" s="8"/>
      <c r="E19" s="8"/>
      <c r="F19" s="8"/>
      <c r="G19" s="8">
        <v>7.2</v>
      </c>
      <c r="H19" s="8"/>
      <c r="I19" s="8"/>
      <c r="J19" s="8"/>
      <c r="K19" s="8"/>
      <c r="L19" s="8"/>
      <c r="M19" s="8"/>
      <c r="N19" s="8">
        <v>10</v>
      </c>
      <c r="O19" s="8"/>
      <c r="P19" s="8"/>
      <c r="Q19" s="8">
        <v>2.62</v>
      </c>
      <c r="R19" s="8"/>
      <c r="S19" s="8"/>
      <c r="T19" s="12"/>
      <c r="U19" s="8"/>
      <c r="V19" s="8"/>
      <c r="W19" s="8"/>
      <c r="X19" s="8">
        <v>2.76</v>
      </c>
      <c r="Y19" s="8"/>
      <c r="Z19" s="8">
        <f>SUM(Tabela3[[#This Row],[P-1b]:[Pole]])</f>
        <v>22.58</v>
      </c>
    </row>
    <row r="20" spans="1:33">
      <c r="A20" s="9">
        <v>19</v>
      </c>
      <c r="B20" s="8" t="s">
        <v>45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>
        <v>16</v>
      </c>
      <c r="O20" s="8">
        <v>1.75</v>
      </c>
      <c r="P20" s="8"/>
      <c r="Q20" s="8"/>
      <c r="R20" s="8"/>
      <c r="S20" s="8"/>
      <c r="T20" s="12"/>
      <c r="U20" s="8"/>
      <c r="V20" s="8"/>
      <c r="W20" s="8"/>
      <c r="X20" s="8"/>
      <c r="Y20" s="8"/>
      <c r="Z20" s="8">
        <f>SUM(Tabela3[[#This Row],[P-1b]:[Pole]])</f>
        <v>17.75</v>
      </c>
    </row>
    <row r="21" spans="1:33">
      <c r="A21" s="9">
        <v>20</v>
      </c>
      <c r="B21" s="8" t="s">
        <v>46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>
        <v>12</v>
      </c>
      <c r="O21" s="8"/>
      <c r="P21" s="8"/>
      <c r="Q21" s="8"/>
      <c r="R21" s="8"/>
      <c r="S21" s="8"/>
      <c r="T21" s="12"/>
      <c r="U21" s="8"/>
      <c r="V21" s="8"/>
      <c r="W21" s="8"/>
      <c r="X21" s="8"/>
      <c r="Y21" s="8"/>
      <c r="Z21" s="8">
        <f>SUM(Tabela3[[#This Row],[P-1b]:[Pole]])</f>
        <v>12</v>
      </c>
    </row>
    <row r="22" spans="1:33">
      <c r="A22" s="9">
        <v>21</v>
      </c>
      <c r="B22" s="8" t="s">
        <v>48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v>10</v>
      </c>
      <c r="O22" s="8"/>
      <c r="P22" s="8"/>
      <c r="Q22" s="8"/>
      <c r="R22" s="8"/>
      <c r="S22" s="8"/>
      <c r="T22" s="12"/>
      <c r="U22" s="8"/>
      <c r="V22" s="8"/>
      <c r="W22" s="8"/>
      <c r="X22" s="8"/>
      <c r="Y22" s="8"/>
      <c r="Z22" s="8">
        <f>SUM(Tabela3[[#This Row],[P-1b]:[Pole]])</f>
        <v>10</v>
      </c>
    </row>
    <row r="23" spans="1:33">
      <c r="A23" s="9">
        <v>22</v>
      </c>
      <c r="B23" s="8" t="s">
        <v>61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>
        <v>20</v>
      </c>
      <c r="O23" s="8"/>
      <c r="P23" s="8"/>
      <c r="Q23" s="8"/>
      <c r="R23" s="8"/>
      <c r="S23" s="8"/>
      <c r="T23" s="12"/>
      <c r="U23" s="8"/>
      <c r="V23" s="8"/>
      <c r="W23" s="8"/>
      <c r="X23" s="8">
        <v>1.06</v>
      </c>
      <c r="Y23" s="8"/>
      <c r="Z23" s="8">
        <f>SUM(Tabela3[[#This Row],[P-1b]:[Pole]])</f>
        <v>21.06</v>
      </c>
    </row>
    <row r="24" spans="1:33">
      <c r="A24" s="9">
        <v>23</v>
      </c>
      <c r="B24" s="8" t="s">
        <v>34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>
        <v>10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>
        <f>SUM(Tabela3[[#This Row],[P-1b]:[Pole]])</f>
        <v>10</v>
      </c>
    </row>
    <row r="25" spans="1:33">
      <c r="A25" s="9">
        <v>24</v>
      </c>
      <c r="B25" s="8" t="s">
        <v>62</v>
      </c>
      <c r="C25" s="8">
        <v>1.44</v>
      </c>
      <c r="D25" s="8"/>
      <c r="E25" s="8">
        <v>3.36</v>
      </c>
      <c r="F25" s="8"/>
      <c r="G25" s="8"/>
      <c r="H25" s="8"/>
      <c r="I25" s="8"/>
      <c r="J25" s="8"/>
      <c r="K25" s="8">
        <v>5.96</v>
      </c>
      <c r="L25" s="8"/>
      <c r="M25" s="8"/>
      <c r="N25" s="8">
        <v>36</v>
      </c>
      <c r="O25" s="8"/>
      <c r="P25" s="8"/>
      <c r="Q25" s="8">
        <v>2.4500000000000002</v>
      </c>
      <c r="R25" s="8">
        <v>4.5</v>
      </c>
      <c r="S25" s="8"/>
      <c r="T25" s="8"/>
      <c r="U25" s="8"/>
      <c r="V25" s="8"/>
      <c r="W25" s="8"/>
      <c r="X25" s="8"/>
      <c r="Y25" s="8"/>
      <c r="Z25" s="8">
        <f>SUM(Tabela3[[#This Row],[P-1b]:[Pole]])</f>
        <v>53.71</v>
      </c>
    </row>
    <row r="26" spans="1:33">
      <c r="A26" s="9">
        <v>25</v>
      </c>
      <c r="B26" s="8" t="s">
        <v>49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>
        <v>16</v>
      </c>
      <c r="O26" s="8"/>
      <c r="P26" s="8"/>
      <c r="Q26" s="8"/>
      <c r="R26" s="8"/>
      <c r="S26" s="8"/>
      <c r="T26" s="12">
        <v>10.68</v>
      </c>
      <c r="U26" s="8"/>
      <c r="V26" s="8"/>
      <c r="W26" s="8"/>
      <c r="X26" s="8"/>
      <c r="Y26" s="8">
        <v>42.5</v>
      </c>
      <c r="Z26" s="8">
        <f>SUM(Tabela3[[#This Row],[P-1b]:[Pole]])</f>
        <v>69.180000000000007</v>
      </c>
    </row>
    <row r="27" spans="1:33">
      <c r="A27" s="9">
        <v>26</v>
      </c>
      <c r="B27" s="8" t="s">
        <v>16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>
        <v>12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>
        <f>SUM(Tabela3[[#This Row],[P-1b]:[Pole]])</f>
        <v>12</v>
      </c>
    </row>
    <row r="28" spans="1:33">
      <c r="A28" s="9">
        <v>27</v>
      </c>
      <c r="B28" s="8" t="s">
        <v>17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v>14</v>
      </c>
      <c r="O28" s="8"/>
      <c r="P28" s="8"/>
      <c r="Q28" s="8">
        <v>2.88</v>
      </c>
      <c r="R28" s="8"/>
      <c r="S28" s="8"/>
      <c r="T28" s="8"/>
      <c r="U28" s="8"/>
      <c r="V28" s="8"/>
      <c r="W28" s="8"/>
      <c r="X28" s="8"/>
      <c r="Y28" s="8"/>
      <c r="Z28" s="8">
        <f>SUM(Tabela3[[#This Row],[P-1b]:[Pole]])</f>
        <v>16.88</v>
      </c>
    </row>
    <row r="29" spans="1:33" s="7" customFormat="1">
      <c r="A29" s="9">
        <v>28</v>
      </c>
      <c r="B29" s="8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v>14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>
        <f>SUM(Tabela3[[#This Row],[P-1b]:[Pole]])</f>
        <v>14</v>
      </c>
    </row>
    <row r="30" spans="1:33" s="7" customFormat="1">
      <c r="A30" s="14">
        <v>29</v>
      </c>
      <c r="B30" s="8" t="s">
        <v>63</v>
      </c>
      <c r="C30" s="8">
        <v>1.94</v>
      </c>
      <c r="D30" s="8">
        <v>3.12</v>
      </c>
      <c r="E30" s="8"/>
      <c r="F30" s="8"/>
      <c r="G30" s="8">
        <v>24</v>
      </c>
      <c r="H30" s="8"/>
      <c r="I30" s="8"/>
      <c r="J30" s="8"/>
      <c r="K30" s="8"/>
      <c r="L30" s="8"/>
      <c r="M30" s="8"/>
      <c r="N30" s="8">
        <v>28</v>
      </c>
      <c r="O30" s="8"/>
      <c r="P30" s="8">
        <v>4</v>
      </c>
      <c r="Q30" s="8"/>
      <c r="R30" s="8">
        <v>2.25</v>
      </c>
      <c r="S30" s="8"/>
      <c r="T30" s="12"/>
      <c r="U30" s="8"/>
      <c r="V30" s="8"/>
      <c r="W30" s="8"/>
      <c r="X30" s="8"/>
      <c r="Y30" s="8"/>
      <c r="Z30" s="8">
        <f>SUM(Tabela3[[#This Row],[P-1b]:[Pole]])</f>
        <v>63.31</v>
      </c>
    </row>
    <row r="31" spans="1:33" s="7" customFormat="1">
      <c r="A31" s="9">
        <v>30</v>
      </c>
      <c r="B31" s="8" t="s">
        <v>64</v>
      </c>
      <c r="C31" s="8">
        <v>7.44</v>
      </c>
      <c r="D31" s="8"/>
      <c r="E31" s="8"/>
      <c r="F31" s="8"/>
      <c r="G31" s="8">
        <v>6.72</v>
      </c>
      <c r="H31" s="8"/>
      <c r="I31" s="8"/>
      <c r="J31" s="8"/>
      <c r="K31" s="8"/>
      <c r="L31" s="8"/>
      <c r="M31" s="8"/>
      <c r="N31" s="8">
        <v>32</v>
      </c>
      <c r="O31" s="8"/>
      <c r="P31" s="8"/>
      <c r="Q31" s="8">
        <v>1.75</v>
      </c>
      <c r="R31" s="8">
        <v>3.38</v>
      </c>
      <c r="S31" s="8"/>
      <c r="T31" s="8">
        <v>41.58</v>
      </c>
      <c r="U31" s="8"/>
      <c r="V31" s="8">
        <v>6.72</v>
      </c>
      <c r="W31" s="8"/>
      <c r="X31" s="8"/>
      <c r="Y31" s="8"/>
      <c r="Z31" s="8">
        <f>SUM(Tabela3[[#This Row],[P-1b]:[Pole]])</f>
        <v>99.59</v>
      </c>
    </row>
    <row r="32" spans="1:33" s="7" customFormat="1">
      <c r="A32" s="9">
        <v>31</v>
      </c>
      <c r="B32" s="8" t="s">
        <v>18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>
        <v>12</v>
      </c>
      <c r="O32" s="8"/>
      <c r="P32" s="8"/>
      <c r="Q32" s="8"/>
      <c r="R32" s="8"/>
      <c r="S32" s="8"/>
      <c r="T32" s="8"/>
      <c r="U32" s="8"/>
      <c r="V32" s="8"/>
      <c r="W32" s="8"/>
      <c r="X32" s="8">
        <v>1.8</v>
      </c>
      <c r="Y32" s="8"/>
      <c r="Z32" s="8">
        <f>SUM(Tabela3[[#This Row],[P-1b]:[Pole]])</f>
        <v>13.8</v>
      </c>
      <c r="AA32" s="1"/>
      <c r="AB32" s="1"/>
      <c r="AC32" s="1"/>
      <c r="AD32" s="1"/>
      <c r="AE32" s="1"/>
      <c r="AF32" s="1"/>
      <c r="AG32"/>
    </row>
    <row r="33" spans="1:33" s="7" customFormat="1">
      <c r="A33" s="9">
        <v>32</v>
      </c>
      <c r="B33" s="8" t="s">
        <v>43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>
        <v>10.8</v>
      </c>
      <c r="U33" s="8"/>
      <c r="V33" s="8"/>
      <c r="W33" s="8"/>
      <c r="X33" s="8"/>
      <c r="Y33" s="8"/>
      <c r="Z33" s="8">
        <f>SUM(Tabela3[[#This Row],[P-1b]:[Pole]])</f>
        <v>10.8</v>
      </c>
      <c r="AA33" s="1"/>
      <c r="AB33" s="1"/>
      <c r="AC33" s="1"/>
      <c r="AD33" s="1"/>
      <c r="AE33" s="1"/>
      <c r="AF33" s="1"/>
      <c r="AG33"/>
    </row>
    <row r="34" spans="1:33">
      <c r="A34" s="9">
        <v>33</v>
      </c>
      <c r="B34" s="8" t="s">
        <v>35</v>
      </c>
      <c r="C34" s="8"/>
      <c r="D34" s="8">
        <v>38.04</v>
      </c>
      <c r="E34" s="8"/>
      <c r="F34" s="8">
        <v>77.5</v>
      </c>
      <c r="G34" s="8">
        <v>272.64</v>
      </c>
      <c r="H34" s="8"/>
      <c r="I34" s="8">
        <v>5.76</v>
      </c>
      <c r="J34" s="8">
        <v>2.42</v>
      </c>
      <c r="K34" s="8"/>
      <c r="L34" s="8">
        <v>4.38</v>
      </c>
      <c r="M34" s="8">
        <v>6.57</v>
      </c>
      <c r="N34" s="8">
        <v>218</v>
      </c>
      <c r="O34" s="8"/>
      <c r="P34" s="8"/>
      <c r="Q34" s="8">
        <v>10.23</v>
      </c>
      <c r="R34" s="8">
        <v>17.62</v>
      </c>
      <c r="S34" s="8">
        <v>7.2</v>
      </c>
      <c r="T34" s="8"/>
      <c r="U34" s="8"/>
      <c r="V34" s="8"/>
      <c r="W34" s="8">
        <v>6.72</v>
      </c>
      <c r="X34" s="8"/>
      <c r="Y34" s="8"/>
      <c r="Z34" s="8">
        <f>SUM(Tabela3[[#This Row],[P-1b]:[Pole]])</f>
        <v>667.08</v>
      </c>
      <c r="AA34" s="1"/>
      <c r="AB34" s="1"/>
      <c r="AC34" s="1"/>
      <c r="AD34" s="1"/>
    </row>
    <row r="35" spans="1:33">
      <c r="A35" s="9">
        <v>34</v>
      </c>
      <c r="B35" s="8" t="s">
        <v>26</v>
      </c>
      <c r="C35" s="8"/>
      <c r="D35" s="8">
        <v>64.56</v>
      </c>
      <c r="E35" s="8"/>
      <c r="F35" s="8">
        <v>148.80000000000001</v>
      </c>
      <c r="G35" s="8">
        <v>275.52</v>
      </c>
      <c r="H35" s="8">
        <v>28.56</v>
      </c>
      <c r="I35" s="8"/>
      <c r="J35" s="8"/>
      <c r="K35" s="8">
        <v>2.98</v>
      </c>
      <c r="L35" s="8"/>
      <c r="M35" s="8"/>
      <c r="N35" s="8">
        <v>74</v>
      </c>
      <c r="O35" s="8"/>
      <c r="P35" s="8">
        <v>19</v>
      </c>
      <c r="Q35" s="8">
        <v>6.56</v>
      </c>
      <c r="R35" s="8">
        <v>11.25</v>
      </c>
      <c r="S35" s="8"/>
      <c r="T35" s="8"/>
      <c r="U35" s="8"/>
      <c r="V35" s="8"/>
      <c r="W35" s="8"/>
      <c r="X35" s="8"/>
      <c r="Y35" s="8"/>
      <c r="Z35" s="8">
        <f>SUM(Tabela3[[#This Row],[P-1b]:[Pole]])</f>
        <v>631.2299999999999</v>
      </c>
    </row>
    <row r="36" spans="1:33" ht="13.15" customHeight="1">
      <c r="A36" s="14" t="s">
        <v>59</v>
      </c>
      <c r="B36" s="8" t="s">
        <v>52</v>
      </c>
      <c r="C36" s="8"/>
      <c r="D36" s="8"/>
      <c r="E36" s="8"/>
      <c r="F36" s="8"/>
      <c r="G36" s="8">
        <v>7.44</v>
      </c>
      <c r="H36" s="8"/>
      <c r="I36" s="8"/>
      <c r="J36" s="8"/>
      <c r="K36" s="8"/>
      <c r="L36" s="8"/>
      <c r="M36" s="8"/>
      <c r="N36" s="8">
        <v>36</v>
      </c>
      <c r="O36" s="8"/>
      <c r="P36" s="8"/>
      <c r="Q36" s="8">
        <v>3.65</v>
      </c>
      <c r="R36" s="8">
        <v>1.31</v>
      </c>
      <c r="S36" s="8"/>
      <c r="T36" s="12"/>
      <c r="U36" s="8"/>
      <c r="V36" s="8"/>
      <c r="W36" s="8"/>
      <c r="X36" s="8"/>
      <c r="Y36" s="8"/>
      <c r="Z36" s="8">
        <f>SUM(Tabela3[[#This Row],[P-1b]:[Pole]])</f>
        <v>48.4</v>
      </c>
    </row>
    <row r="37" spans="1:33">
      <c r="A37" s="14" t="s">
        <v>60</v>
      </c>
      <c r="B37" s="8" t="s">
        <v>53</v>
      </c>
      <c r="C37" s="8">
        <v>5.36</v>
      </c>
      <c r="D37" s="8">
        <v>7.8</v>
      </c>
      <c r="E37" s="8"/>
      <c r="F37" s="8"/>
      <c r="G37" s="8">
        <v>68.64</v>
      </c>
      <c r="H37" s="8"/>
      <c r="I37" s="8"/>
      <c r="J37" s="8"/>
      <c r="K37" s="8"/>
      <c r="L37" s="8"/>
      <c r="M37" s="8"/>
      <c r="N37" s="8">
        <v>110</v>
      </c>
      <c r="O37" s="8"/>
      <c r="P37" s="8">
        <v>10.75</v>
      </c>
      <c r="Q37" s="8">
        <v>3.81</v>
      </c>
      <c r="R37" s="8">
        <v>15.19</v>
      </c>
      <c r="S37" s="8"/>
      <c r="T37" s="12">
        <v>27.92</v>
      </c>
      <c r="U37" s="8"/>
      <c r="V37" s="8">
        <v>9.8000000000000007</v>
      </c>
      <c r="W37" s="8"/>
      <c r="X37" s="8"/>
      <c r="Y37" s="8"/>
      <c r="Z37" s="8">
        <f>SUM(Tabela3[[#This Row],[P-1b]:[Pole]])</f>
        <v>259.27000000000004</v>
      </c>
    </row>
    <row r="38" spans="1:33">
      <c r="A38" s="14" t="s">
        <v>65</v>
      </c>
      <c r="B38" s="8" t="s">
        <v>55</v>
      </c>
      <c r="C38" s="8"/>
      <c r="D38" s="8">
        <v>15.24</v>
      </c>
      <c r="E38" s="8"/>
      <c r="F38" s="8">
        <v>4.1399999999999997</v>
      </c>
      <c r="G38" s="8">
        <v>76.8</v>
      </c>
      <c r="H38" s="8"/>
      <c r="I38" s="8">
        <v>7.92</v>
      </c>
      <c r="J38" s="8"/>
      <c r="K38" s="8"/>
      <c r="L38" s="8"/>
      <c r="M38" s="8"/>
      <c r="N38" s="8">
        <v>155.5</v>
      </c>
      <c r="O38" s="8"/>
      <c r="P38" s="8">
        <v>3.5</v>
      </c>
      <c r="Q38" s="8">
        <v>8.4</v>
      </c>
      <c r="R38" s="8">
        <v>5.62</v>
      </c>
      <c r="S38" s="8"/>
      <c r="T38" s="12">
        <v>6</v>
      </c>
      <c r="U38" s="8"/>
      <c r="V38" s="8">
        <v>2.4</v>
      </c>
      <c r="W38" s="8">
        <v>10.64</v>
      </c>
      <c r="X38" s="8">
        <v>7.54</v>
      </c>
      <c r="Y38" s="8"/>
      <c r="Z38" s="8">
        <f>SUM(Tabela3[[#This Row],[P-1b]:[Pole]])</f>
        <v>303.7</v>
      </c>
    </row>
    <row r="39" spans="1:33">
      <c r="A39" s="3" t="s">
        <v>20</v>
      </c>
      <c r="B39" s="10" t="s">
        <v>20</v>
      </c>
      <c r="C39" s="2">
        <f t="shared" ref="C39:S39" si="0">SUBTOTAL(109,C3:C38)</f>
        <v>16.18</v>
      </c>
      <c r="D39" s="2">
        <f t="shared" si="0"/>
        <v>130.91999999999999</v>
      </c>
      <c r="E39" s="2">
        <f t="shared" si="0"/>
        <v>3.36</v>
      </c>
      <c r="F39" s="2">
        <f t="shared" si="0"/>
        <v>230.44</v>
      </c>
      <c r="G39" s="2">
        <f t="shared" si="0"/>
        <v>757.43999999999994</v>
      </c>
      <c r="H39" s="2">
        <f t="shared" si="0"/>
        <v>33.839999999999996</v>
      </c>
      <c r="I39" s="2">
        <f t="shared" si="0"/>
        <v>13.68</v>
      </c>
      <c r="J39" s="2">
        <f t="shared" si="0"/>
        <v>2.42</v>
      </c>
      <c r="K39" s="2">
        <f t="shared" si="0"/>
        <v>8.94</v>
      </c>
      <c r="L39" s="2">
        <f t="shared" si="0"/>
        <v>4.38</v>
      </c>
      <c r="M39" s="2">
        <f t="shared" si="0"/>
        <v>6.57</v>
      </c>
      <c r="N39" s="2">
        <f t="shared" si="0"/>
        <v>1112.5</v>
      </c>
      <c r="O39" s="2">
        <f t="shared" si="0"/>
        <v>1.75</v>
      </c>
      <c r="P39" s="2">
        <f t="shared" si="0"/>
        <v>45.25</v>
      </c>
      <c r="Q39" s="2">
        <f t="shared" si="0"/>
        <v>44.97</v>
      </c>
      <c r="R39" s="2">
        <f t="shared" si="0"/>
        <v>62.43</v>
      </c>
      <c r="S39" s="2">
        <f t="shared" si="0"/>
        <v>7.2</v>
      </c>
      <c r="T39" s="12">
        <f>SUM(T38,T37,T33,T31,T26,T25)</f>
        <v>96.97999999999999</v>
      </c>
      <c r="U39" s="2">
        <f t="shared" ref="U39:Y39" si="1">SUBTOTAL(109,U3:U38)</f>
        <v>0</v>
      </c>
      <c r="V39" s="2">
        <f t="shared" si="1"/>
        <v>18.919999999999998</v>
      </c>
      <c r="W39" s="2">
        <f t="shared" si="1"/>
        <v>17.36</v>
      </c>
      <c r="X39" s="2">
        <f t="shared" si="1"/>
        <v>16.380000000000003</v>
      </c>
      <c r="Y39" s="13">
        <f t="shared" si="1"/>
        <v>42.5</v>
      </c>
      <c r="Z39" s="2">
        <f>SUBTOTAL(109,Tabela3[Razem])</f>
        <v>2674.41</v>
      </c>
    </row>
    <row r="40" spans="1:33" ht="15">
      <c r="C40" s="15">
        <f>SUM(Tabela3[[#Totals],[P-1b]])</f>
        <v>16.18</v>
      </c>
      <c r="D40" s="15">
        <f>SUM(Tabela3[[#Totals],[P-1e]])</f>
        <v>130.91999999999999</v>
      </c>
      <c r="E40" s="15">
        <f>SUM(Tabela3[[#Totals],[P-2a]])</f>
        <v>3.36</v>
      </c>
      <c r="F40" s="15">
        <f>SUM(Tabela3[[#Totals],[P-3a/b]])</f>
        <v>230.44</v>
      </c>
      <c r="G40" s="15">
        <f>SUM(Tabela3[[#Totals],[P-4]])</f>
        <v>757.43999999999994</v>
      </c>
      <c r="H40" s="15">
        <f>SUM(Tabela3[[#Totals],[P-6]])</f>
        <v>33.839999999999996</v>
      </c>
      <c r="I40" s="15">
        <f>SUM(Tabela3[[#Totals],[P-7b]])</f>
        <v>13.68</v>
      </c>
      <c r="J40" s="15">
        <f>SUM(Tabela3[[#Totals],[P-8a]])</f>
        <v>2.42</v>
      </c>
      <c r="K40" s="15">
        <f>SUM(Tabela3[[#Totals],[P-8b/d]])</f>
        <v>8.94</v>
      </c>
      <c r="L40" s="15">
        <f>SUM(Tabela3[[#Totals],[P-8g]])</f>
        <v>4.38</v>
      </c>
      <c r="M40" s="15">
        <f>SUM(Tabela3[[#Totals],[P-8f]])</f>
        <v>6.57</v>
      </c>
      <c r="N40" s="15">
        <f>SUM(Tabela3[[#Totals],[P-10]])</f>
        <v>1112.5</v>
      </c>
      <c r="O40" s="15">
        <f>SUM(Tabela3[[#Totals],[P-11]])</f>
        <v>1.75</v>
      </c>
      <c r="P40" s="15">
        <f>SUM(Tabela3[[#Totals],[P-12]])</f>
        <v>45.25</v>
      </c>
      <c r="Q40" s="15">
        <f>SUM(Tabela3[[#Totals],[P-13]])</f>
        <v>44.97</v>
      </c>
      <c r="R40" s="15">
        <f>SUM(Tabela3[[#Totals],[P-14]])</f>
        <v>62.43</v>
      </c>
      <c r="S40" s="15">
        <f>SUM(Tabela3[[#Totals],[P-17]])</f>
        <v>7.2</v>
      </c>
      <c r="T40" s="15">
        <f>SUM(T25:T38)</f>
        <v>96.98</v>
      </c>
      <c r="U40" s="15">
        <f>SUM(Tabela3[[#Totals],[P-19]])</f>
        <v>0</v>
      </c>
      <c r="V40" s="15">
        <f>SUM(Tabela3[[#Totals],[P-20]])</f>
        <v>18.919999999999998</v>
      </c>
      <c r="W40" s="15">
        <f>SUM(Tabela3[[#Totals],[P-21a]])</f>
        <v>17.36</v>
      </c>
      <c r="X40" s="15">
        <f>SUM(Tabela3[[#Totals],[P-25]])</f>
        <v>16.380000000000003</v>
      </c>
      <c r="Y40" s="15">
        <f>SUM(Tabela3[[#Totals],[Pole]])</f>
        <v>42.5</v>
      </c>
      <c r="Z40" s="15"/>
    </row>
    <row r="41" spans="1:33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3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3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</sheetData>
  <phoneticPr fontId="8" type="noConversion"/>
  <pageMargins left="0.43307086614173229" right="0" top="0.41666666666666669" bottom="0" header="8.3333333333333329E-2" footer="0.31496062992125984"/>
  <pageSetup paperSize="9" scale="52" orientation="landscape" r:id="rId1"/>
  <headerFooter>
    <oddHeader xml:space="preserve">&amp;C&amp;"Czcionka tekstu podstawowego,Pogrubiony"Wykaz oznakowania poziomego do wykonania na drogach powiatowych w powiecie oleckim w 2025 roku&amp;R  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view="pageLayout" workbookViewId="0">
      <selection activeCell="Q5" sqref="A1:Q5"/>
    </sheetView>
  </sheetViews>
  <sheetFormatPr defaultRowHeight="14.25"/>
  <cols>
    <col min="1" max="1" width="4.375" customWidth="1"/>
    <col min="2" max="2" width="12.25" customWidth="1"/>
    <col min="16" max="16" width="9.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</sheetData>
  <pageMargins left="0.43307086614173229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PZD</dc:creator>
  <cp:lastModifiedBy>Pc</cp:lastModifiedBy>
  <cp:lastPrinted>2025-04-04T09:42:04Z</cp:lastPrinted>
  <dcterms:created xsi:type="dcterms:W3CDTF">2015-03-30T07:22:48Z</dcterms:created>
  <dcterms:modified xsi:type="dcterms:W3CDTF">2025-04-09T11:39:50Z</dcterms:modified>
</cp:coreProperties>
</file>